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120" windowWidth="18920" windowHeight="14700"/>
  </bookViews>
  <sheets>
    <sheet name="Run 1" sheetId="1" r:id="rId1"/>
  </sheets>
  <definedNames>
    <definedName name="_xlnm.Print_Area" localSheetId="0">'Run 1'!$C$2:$S$46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5" i="1" l="1"/>
  <c r="R33" i="1"/>
  <c r="R29" i="1"/>
  <c r="R21" i="1"/>
  <c r="H13" i="1"/>
  <c r="H12" i="1"/>
  <c r="H14" i="1"/>
  <c r="R27" i="1"/>
  <c r="R23" i="1"/>
  <c r="R25" i="1"/>
  <c r="R31" i="1"/>
  <c r="R41" i="1"/>
  <c r="R37" i="1"/>
  <c r="R42" i="1"/>
  <c r="R38" i="1"/>
  <c r="R43" i="1"/>
  <c r="R39" i="1"/>
</calcChain>
</file>

<file path=xl/sharedStrings.xml><?xml version="1.0" encoding="utf-8"?>
<sst xmlns="http://schemas.openxmlformats.org/spreadsheetml/2006/main" count="37" uniqueCount="33">
  <si>
    <t>Shares:</t>
  </si>
  <si>
    <t>Price:</t>
  </si>
  <si>
    <t>Less Option Premium</t>
  </si>
  <si>
    <t>Initial Cash Outlay</t>
  </si>
  <si>
    <t>Annualized Return</t>
  </si>
  <si>
    <t>Return if Stock is Called</t>
  </si>
  <si>
    <t>Strike:</t>
  </si>
  <si>
    <t>Plus Margin Interest</t>
  </si>
  <si>
    <t>Plus Commissions</t>
  </si>
  <si>
    <t>Cost of Stock</t>
  </si>
  <si>
    <t>Margin Percentage</t>
  </si>
  <si>
    <t>Todays Date</t>
  </si>
  <si>
    <t>Expire Date</t>
  </si>
  <si>
    <t>Total Time</t>
  </si>
  <si>
    <t>Net Cash Outlay</t>
  </si>
  <si>
    <t>Low End Breakeven Price of Stock</t>
  </si>
  <si>
    <t>Fee:</t>
  </si>
  <si>
    <t>Total Return</t>
  </si>
  <si>
    <t>Option Call Fee</t>
  </si>
  <si>
    <t>Return if Stock Doesn't Move</t>
  </si>
  <si>
    <t>High End Breakeven Price of Stock</t>
  </si>
  <si>
    <t>BAC</t>
  </si>
  <si>
    <t xml:space="preserve">Margin Interest Rate </t>
  </si>
  <si>
    <t>(Fee for having shares assigned/option excercised)</t>
  </si>
  <si>
    <t>(Optional: for those using margin accounts)</t>
  </si>
  <si>
    <t>Premium:</t>
  </si>
  <si>
    <t>Covered Call Course: Calculator</t>
  </si>
  <si>
    <t>Sell (call):</t>
  </si>
  <si>
    <t>Buy (stock):</t>
  </si>
  <si>
    <t># of Calls:</t>
  </si>
  <si>
    <t>Symbol</t>
  </si>
  <si>
    <t>Expiry Date</t>
  </si>
  <si>
    <t xml:space="preserve">IMPORTANT NOTE:  Use at your own risk.   Do not rely on this data to make trades or investments. Please check all calculaitons seperately.but results not guaranteed.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</si>
</sst>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0.0%"/>
    <numFmt numFmtId="165" formatCode="mm/dd/yy"/>
    <numFmt numFmtId="166" formatCode="0.000%"/>
  </numFmts>
  <fonts count="8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5" fontId="2" fillId="0" borderId="0" xfId="0" applyNumberFormat="1" applyFont="1" applyFill="1" applyBorder="1" applyAlignment="1">
      <alignment horizontal="center"/>
    </xf>
    <xf numFmtId="5" fontId="2" fillId="0" borderId="6" xfId="0" applyNumberFormat="1" applyFont="1" applyFill="1" applyBorder="1" applyAlignment="1">
      <alignment horizontal="center"/>
    </xf>
    <xf numFmtId="7" fontId="2" fillId="0" borderId="0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9" fontId="2" fillId="0" borderId="0" xfId="0" applyNumberFormat="1" applyFont="1" applyFill="1" applyBorder="1"/>
    <xf numFmtId="7" fontId="3" fillId="0" borderId="0" xfId="0" applyNumberFormat="1" applyFont="1" applyFill="1" applyBorder="1"/>
    <xf numFmtId="0" fontId="2" fillId="0" borderId="0" xfId="0" applyFont="1" applyFill="1"/>
    <xf numFmtId="165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5" fontId="2" fillId="0" borderId="9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7" fontId="2" fillId="3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7" fontId="5" fillId="0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/>
    <xf numFmtId="9" fontId="5" fillId="4" borderId="0" xfId="1" applyFont="1" applyFill="1" applyBorder="1" applyAlignment="1">
      <alignment horizontal="center"/>
    </xf>
    <xf numFmtId="7" fontId="2" fillId="4" borderId="0" xfId="0" applyNumberFormat="1" applyFont="1" applyFill="1" applyBorder="1" applyAlignment="1">
      <alignment horizontal="center"/>
    </xf>
    <xf numFmtId="10" fontId="5" fillId="4" borderId="0" xfId="1" applyNumberFormat="1" applyFont="1" applyFill="1" applyBorder="1" applyAlignment="1">
      <alignment horizontal="center"/>
    </xf>
    <xf numFmtId="5" fontId="3" fillId="4" borderId="0" xfId="0" applyNumberFormat="1" applyFont="1" applyFill="1" applyBorder="1" applyAlignment="1">
      <alignment horizontal="center"/>
    </xf>
    <xf numFmtId="5" fontId="2" fillId="4" borderId="0" xfId="0" applyNumberFormat="1" applyFont="1" applyFill="1" applyBorder="1" applyAlignment="1">
      <alignment horizontal="center"/>
    </xf>
    <xf numFmtId="8" fontId="2" fillId="4" borderId="0" xfId="0" applyNumberFormat="1" applyFont="1" applyFill="1" applyBorder="1"/>
    <xf numFmtId="5" fontId="2" fillId="0" borderId="13" xfId="0" applyNumberFormat="1" applyFont="1" applyFill="1" applyBorder="1" applyAlignment="1">
      <alignment horizontal="center"/>
    </xf>
    <xf numFmtId="164" fontId="2" fillId="6" borderId="14" xfId="1" applyNumberFormat="1" applyFont="1" applyFill="1" applyBorder="1" applyAlignment="1">
      <alignment horizontal="center"/>
    </xf>
    <xf numFmtId="164" fontId="2" fillId="6" borderId="15" xfId="1" applyNumberFormat="1" applyFont="1" applyFill="1" applyBorder="1" applyAlignment="1">
      <alignment horizontal="center"/>
    </xf>
    <xf numFmtId="0" fontId="2" fillId="0" borderId="17" xfId="0" applyFont="1" applyFill="1" applyBorder="1"/>
    <xf numFmtId="3" fontId="5" fillId="0" borderId="18" xfId="0" applyNumberFormat="1" applyFont="1" applyFill="1" applyBorder="1" applyAlignment="1">
      <alignment horizontal="center"/>
    </xf>
    <xf numFmtId="7" fontId="5" fillId="0" borderId="18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7" fontId="5" fillId="0" borderId="8" xfId="0" applyNumberFormat="1" applyFont="1" applyFill="1" applyBorder="1" applyAlignment="1">
      <alignment horizontal="center"/>
    </xf>
    <xf numFmtId="17" fontId="5" fillId="0" borderId="12" xfId="0" applyNumberFormat="1" applyFont="1" applyFill="1" applyBorder="1" applyAlignment="1">
      <alignment horizontal="center"/>
    </xf>
    <xf numFmtId="17" fontId="5" fillId="0" borderId="17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" fillId="5" borderId="16" xfId="0" applyFont="1" applyFill="1" applyBorder="1"/>
    <xf numFmtId="0" fontId="2" fillId="5" borderId="17" xfId="0" applyFont="1" applyFill="1" applyBorder="1"/>
    <xf numFmtId="0" fontId="2" fillId="5" borderId="10" xfId="0" applyFont="1" applyFill="1" applyBorder="1" applyAlignment="1">
      <alignment horizontal="center"/>
    </xf>
    <xf numFmtId="0" fontId="2" fillId="5" borderId="18" xfId="0" applyFont="1" applyFill="1" applyBorder="1"/>
    <xf numFmtId="0" fontId="2" fillId="2" borderId="0" xfId="0" applyFont="1" applyFill="1" applyBorder="1"/>
    <xf numFmtId="0" fontId="2" fillId="0" borderId="0" xfId="0" applyFont="1" applyFill="1" applyBorder="1" applyAlignment="1">
      <alignment horizontal="center" vertical="top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2:W51"/>
  <sheetViews>
    <sheetView tabSelected="1" zoomScale="70" workbookViewId="0">
      <selection activeCell="D3" sqref="D3"/>
    </sheetView>
  </sheetViews>
  <sheetFormatPr baseColWidth="10" defaultColWidth="8.83203125" defaultRowHeight="17" x14ac:dyDescent="0"/>
  <cols>
    <col min="1" max="2" width="8.83203125" style="1"/>
    <col min="3" max="3" width="1.6640625" style="1" customWidth="1"/>
    <col min="4" max="4" width="16.6640625" style="1" customWidth="1"/>
    <col min="5" max="5" width="1.6640625" style="1" customWidth="1"/>
    <col min="6" max="6" width="16.6640625" style="1" customWidth="1"/>
    <col min="7" max="7" width="1.6640625" style="1" customWidth="1"/>
    <col min="8" max="8" width="12.6640625" style="1" customWidth="1"/>
    <col min="9" max="9" width="1.6640625" style="1" customWidth="1"/>
    <col min="10" max="10" width="12.6640625" style="1" customWidth="1"/>
    <col min="11" max="11" width="1.6640625" style="1" customWidth="1"/>
    <col min="12" max="12" width="8.5" style="1" customWidth="1"/>
    <col min="13" max="13" width="1.6640625" style="1" customWidth="1"/>
    <col min="14" max="14" width="14.5" style="1" customWidth="1"/>
    <col min="15" max="15" width="1.6640625" style="1" customWidth="1"/>
    <col min="16" max="16" width="12.1640625" style="1" customWidth="1"/>
    <col min="17" max="17" width="1.6640625" style="1" customWidth="1"/>
    <col min="18" max="18" width="16.6640625" style="1" customWidth="1"/>
    <col min="19" max="22" width="1.6640625" style="1" customWidth="1"/>
    <col min="23" max="23" width="11.6640625" style="1" bestFit="1" customWidth="1"/>
    <col min="24" max="24" width="1.6640625" style="1" customWidth="1"/>
    <col min="25" max="25" width="8.83203125" style="1"/>
    <col min="26" max="26" width="1.6640625" style="1" customWidth="1"/>
    <col min="27" max="27" width="8.83203125" style="1"/>
    <col min="28" max="28" width="1.6640625" style="1" customWidth="1"/>
    <col min="29" max="29" width="8.83203125" style="1"/>
    <col min="30" max="30" width="1.6640625" style="1" customWidth="1"/>
    <col min="31" max="31" width="8.83203125" style="1"/>
    <col min="32" max="32" width="1.6640625" style="1" customWidth="1"/>
    <col min="33" max="16384" width="8.83203125" style="1"/>
  </cols>
  <sheetData>
    <row r="2" spans="3:19">
      <c r="C2" s="2"/>
      <c r="D2" s="40" t="s">
        <v>26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3:19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</row>
    <row r="4" spans="3:19">
      <c r="C4" s="5"/>
      <c r="D4" s="6"/>
      <c r="E4" s="6"/>
      <c r="F4" s="48" t="s">
        <v>30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</row>
    <row r="5" spans="3:19">
      <c r="C5" s="5"/>
      <c r="D5" s="46" t="s">
        <v>28</v>
      </c>
      <c r="E5" s="47"/>
      <c r="F5" s="41" t="s">
        <v>21</v>
      </c>
      <c r="G5" s="6"/>
      <c r="H5" s="46" t="s">
        <v>0</v>
      </c>
      <c r="I5" s="49"/>
      <c r="J5" s="37">
        <v>100</v>
      </c>
      <c r="K5" s="6"/>
      <c r="L5" s="46" t="s">
        <v>16</v>
      </c>
      <c r="M5" s="49"/>
      <c r="N5" s="38">
        <v>15</v>
      </c>
      <c r="O5" s="6"/>
      <c r="P5" s="46" t="s">
        <v>1</v>
      </c>
      <c r="Q5" s="49"/>
      <c r="R5" s="38">
        <v>17</v>
      </c>
      <c r="S5" s="7"/>
    </row>
    <row r="6" spans="3:19" ht="6" customHeight="1">
      <c r="C6" s="5"/>
      <c r="D6" s="6"/>
      <c r="E6" s="6"/>
      <c r="F6" s="45"/>
      <c r="G6" s="6"/>
      <c r="H6" s="6"/>
      <c r="I6" s="6"/>
      <c r="J6" s="23"/>
      <c r="K6" s="6"/>
      <c r="L6" s="6"/>
      <c r="M6" s="6"/>
      <c r="N6" s="24"/>
      <c r="O6" s="6"/>
      <c r="P6" s="6"/>
      <c r="Q6" s="6"/>
      <c r="R6" s="24"/>
      <c r="S6" s="7"/>
    </row>
    <row r="7" spans="3:19">
      <c r="C7" s="5"/>
      <c r="D7" s="6"/>
      <c r="E7" s="6"/>
      <c r="F7" s="48" t="s">
        <v>31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</row>
    <row r="8" spans="3:19">
      <c r="C8" s="5"/>
      <c r="D8" s="46" t="s">
        <v>27</v>
      </c>
      <c r="E8" s="47"/>
      <c r="F8" s="43">
        <v>42265</v>
      </c>
      <c r="G8" s="6"/>
      <c r="H8" s="46" t="s">
        <v>29</v>
      </c>
      <c r="I8" s="47"/>
      <c r="J8" s="39">
        <v>1</v>
      </c>
      <c r="K8" s="6"/>
      <c r="L8" s="46" t="s">
        <v>16</v>
      </c>
      <c r="M8" s="49"/>
      <c r="N8" s="38">
        <v>15</v>
      </c>
      <c r="O8" s="6"/>
      <c r="P8" s="46" t="s">
        <v>25</v>
      </c>
      <c r="Q8" s="49"/>
      <c r="R8" s="38">
        <v>0.75</v>
      </c>
      <c r="S8" s="7"/>
    </row>
    <row r="9" spans="3:19" ht="7.5" customHeight="1">
      <c r="C9" s="5"/>
      <c r="D9" s="36"/>
      <c r="E9" s="36"/>
      <c r="F9" s="44"/>
      <c r="G9" s="6"/>
      <c r="H9" s="6"/>
      <c r="I9" s="6"/>
      <c r="J9" s="18"/>
      <c r="K9" s="6"/>
      <c r="L9" s="6"/>
      <c r="M9" s="6"/>
      <c r="N9" s="24"/>
      <c r="O9" s="6"/>
      <c r="P9" s="6"/>
      <c r="Q9" s="6"/>
      <c r="R9" s="24"/>
      <c r="S9" s="7"/>
    </row>
    <row r="10" spans="3:19">
      <c r="C10" s="5"/>
      <c r="D10" s="46" t="s">
        <v>6</v>
      </c>
      <c r="E10" s="47"/>
      <c r="F10" s="42">
        <v>18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</row>
    <row r="11" spans="3:19"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7"/>
    </row>
    <row r="12" spans="3:19">
      <c r="C12" s="5"/>
      <c r="D12" s="6" t="s">
        <v>12</v>
      </c>
      <c r="E12" s="6"/>
      <c r="F12" s="16"/>
      <c r="G12" s="6"/>
      <c r="H12" s="17">
        <f>F8</f>
        <v>42265</v>
      </c>
      <c r="I12" s="16"/>
      <c r="J12" s="16"/>
      <c r="K12" s="16"/>
      <c r="L12" s="16"/>
      <c r="M12" s="16"/>
      <c r="N12" s="16"/>
      <c r="O12" s="6"/>
      <c r="P12" s="6"/>
      <c r="Q12" s="6"/>
      <c r="R12" s="6"/>
      <c r="S12" s="7"/>
    </row>
    <row r="13" spans="3:19">
      <c r="C13" s="5"/>
      <c r="D13" s="6" t="s">
        <v>11</v>
      </c>
      <c r="E13" s="6"/>
      <c r="F13" s="16"/>
      <c r="G13" s="6"/>
      <c r="H13" s="17">
        <f ca="1">NOW()</f>
        <v>42262.580643865738</v>
      </c>
      <c r="I13" s="16"/>
      <c r="J13" s="16"/>
      <c r="K13" s="16"/>
      <c r="L13" s="16"/>
      <c r="M13" s="16"/>
      <c r="N13" s="16"/>
      <c r="O13" s="6"/>
      <c r="P13" s="6"/>
      <c r="Q13" s="6"/>
      <c r="R13" s="6"/>
      <c r="S13" s="7"/>
    </row>
    <row r="14" spans="3:19">
      <c r="C14" s="5"/>
      <c r="D14" s="6" t="s">
        <v>13</v>
      </c>
      <c r="E14" s="6"/>
      <c r="F14" s="16"/>
      <c r="G14" s="6"/>
      <c r="H14" s="18">
        <f ca="1">H12-H13</f>
        <v>2.4193561342617613</v>
      </c>
      <c r="I14" s="16"/>
      <c r="J14" s="16"/>
      <c r="K14" s="16"/>
      <c r="L14" s="16"/>
      <c r="M14" s="16"/>
      <c r="N14" s="16"/>
      <c r="O14" s="6"/>
      <c r="P14" s="6"/>
      <c r="Q14" s="6"/>
      <c r="R14" s="8"/>
      <c r="S14" s="7"/>
    </row>
    <row r="15" spans="3:19">
      <c r="C15" s="5"/>
      <c r="D15" s="6"/>
      <c r="E15" s="6"/>
      <c r="F15" s="18"/>
      <c r="G15" s="6"/>
      <c r="H15" s="6"/>
      <c r="I15" s="6"/>
      <c r="J15" s="15"/>
      <c r="K15" s="6"/>
      <c r="L15" s="6"/>
      <c r="M15" s="6"/>
      <c r="N15" s="10"/>
      <c r="O15" s="6"/>
      <c r="P15" s="6"/>
      <c r="Q15" s="6"/>
      <c r="R15" s="8"/>
      <c r="S15" s="7"/>
    </row>
    <row r="16" spans="3:19">
      <c r="C16" s="5"/>
      <c r="D16" s="25" t="s">
        <v>10</v>
      </c>
      <c r="E16" s="25"/>
      <c r="F16" s="26"/>
      <c r="G16" s="25"/>
      <c r="H16" s="27">
        <v>0</v>
      </c>
      <c r="I16" s="25"/>
      <c r="J16" s="26" t="s">
        <v>24</v>
      </c>
      <c r="K16" s="25"/>
      <c r="L16" s="25"/>
      <c r="M16" s="25"/>
      <c r="N16" s="28"/>
      <c r="O16" s="25"/>
      <c r="P16" s="25"/>
      <c r="Q16" s="25"/>
      <c r="R16" s="8"/>
      <c r="S16" s="7"/>
    </row>
    <row r="17" spans="3:19">
      <c r="C17" s="5"/>
      <c r="D17" s="25" t="s">
        <v>22</v>
      </c>
      <c r="E17" s="25"/>
      <c r="F17" s="25"/>
      <c r="G17" s="25"/>
      <c r="H17" s="29">
        <v>6.25E-2</v>
      </c>
      <c r="I17" s="25"/>
      <c r="J17" s="26" t="s">
        <v>24</v>
      </c>
      <c r="K17" s="25"/>
      <c r="L17" s="25"/>
      <c r="M17" s="25"/>
      <c r="N17" s="28"/>
      <c r="O17" s="25"/>
      <c r="P17" s="25"/>
      <c r="Q17" s="25"/>
      <c r="R17" s="8"/>
      <c r="S17" s="7"/>
    </row>
    <row r="18" spans="3:19">
      <c r="C18" s="5"/>
      <c r="D18" s="6" t="s">
        <v>18</v>
      </c>
      <c r="E18" s="6"/>
      <c r="F18" s="15"/>
      <c r="G18" s="6"/>
      <c r="H18" s="24">
        <v>15</v>
      </c>
      <c r="I18" s="6"/>
      <c r="J18" s="16" t="s">
        <v>23</v>
      </c>
      <c r="K18" s="6"/>
      <c r="L18" s="6"/>
      <c r="M18" s="6"/>
      <c r="N18" s="10"/>
      <c r="O18" s="6"/>
      <c r="P18" s="6"/>
      <c r="Q18" s="6"/>
      <c r="R18" s="8"/>
      <c r="S18" s="7"/>
    </row>
    <row r="19" spans="3:19" ht="7.5" customHeight="1">
      <c r="C19" s="5"/>
      <c r="D19" s="6"/>
      <c r="E19" s="6"/>
      <c r="F19" s="18"/>
      <c r="G19" s="6"/>
      <c r="H19" s="6"/>
      <c r="I19" s="6"/>
      <c r="J19" s="15"/>
      <c r="K19" s="6"/>
      <c r="L19" s="6"/>
      <c r="M19" s="6"/>
      <c r="N19" s="10"/>
      <c r="O19" s="6"/>
      <c r="P19" s="6"/>
      <c r="Q19" s="6"/>
      <c r="R19" s="8"/>
      <c r="S19" s="7"/>
    </row>
    <row r="20" spans="3:19">
      <c r="C20" s="5"/>
      <c r="D20" s="1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</row>
    <row r="21" spans="3:19">
      <c r="C21" s="5"/>
      <c r="D21" s="6" t="s">
        <v>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8">
        <f>-(J5*R5)+((J5*R5)*H16)</f>
        <v>-1700</v>
      </c>
      <c r="S21" s="7"/>
    </row>
    <row r="22" spans="3:19" ht="9" customHeight="1"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</row>
    <row r="23" spans="3:19">
      <c r="C23" s="5"/>
      <c r="D23" s="16"/>
      <c r="E23" s="6"/>
      <c r="F23" s="6" t="s">
        <v>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8">
        <f>R8*(J8*100)</f>
        <v>75</v>
      </c>
      <c r="S23" s="7"/>
    </row>
    <row r="24" spans="3:19" ht="9" customHeight="1"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</row>
    <row r="25" spans="3:19">
      <c r="C25" s="5"/>
      <c r="D25" s="6" t="s">
        <v>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9">
        <f>R21+R23</f>
        <v>-1625</v>
      </c>
      <c r="S25" s="7"/>
    </row>
    <row r="26" spans="3:19" ht="9" customHeight="1"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8"/>
      <c r="S26" s="7"/>
    </row>
    <row r="27" spans="3:19">
      <c r="C27" s="5"/>
      <c r="D27" s="26"/>
      <c r="E27" s="25"/>
      <c r="F27" s="25" t="s">
        <v>7</v>
      </c>
      <c r="G27" s="25"/>
      <c r="H27" s="25"/>
      <c r="I27" s="25"/>
      <c r="J27" s="25"/>
      <c r="K27" s="25"/>
      <c r="L27" s="30"/>
      <c r="M27" s="25"/>
      <c r="N27" s="31"/>
      <c r="O27" s="25"/>
      <c r="P27" s="32"/>
      <c r="Q27" s="25"/>
      <c r="R27" s="31">
        <f ca="1">IPMT(H17/365,1,H14,((J5*R5)+R21))*H14</f>
        <v>0</v>
      </c>
      <c r="S27" s="7"/>
    </row>
    <row r="28" spans="3:19" ht="9" customHeight="1">
      <c r="C28" s="5"/>
      <c r="D28" s="16"/>
      <c r="E28" s="6"/>
      <c r="F28" s="6"/>
      <c r="G28" s="6"/>
      <c r="H28" s="14"/>
      <c r="I28" s="6"/>
      <c r="J28" s="6"/>
      <c r="K28" s="6"/>
      <c r="L28" s="20"/>
      <c r="M28" s="6"/>
      <c r="N28" s="6"/>
      <c r="O28" s="6"/>
      <c r="P28" s="6"/>
      <c r="Q28" s="6"/>
      <c r="R28" s="8"/>
      <c r="S28" s="7"/>
    </row>
    <row r="29" spans="3:19">
      <c r="C29" s="5"/>
      <c r="D29" s="16"/>
      <c r="E29" s="6"/>
      <c r="F29" s="6" t="s">
        <v>8</v>
      </c>
      <c r="G29" s="6"/>
      <c r="H29" s="14"/>
      <c r="I29" s="6"/>
      <c r="J29" s="6"/>
      <c r="K29" s="6"/>
      <c r="L29" s="20"/>
      <c r="M29" s="6"/>
      <c r="N29" s="6"/>
      <c r="O29" s="6"/>
      <c r="P29" s="6"/>
      <c r="Q29" s="6"/>
      <c r="R29" s="8">
        <f>-SUM(N5:N8)</f>
        <v>-30</v>
      </c>
      <c r="S29" s="7"/>
    </row>
    <row r="30" spans="3:19" ht="9" customHeight="1" thickBot="1">
      <c r="C30" s="5"/>
      <c r="D30" s="6"/>
      <c r="E30" s="6"/>
      <c r="F30" s="6"/>
      <c r="G30" s="6"/>
      <c r="H30" s="6"/>
      <c r="I30" s="6"/>
      <c r="J30" s="6"/>
      <c r="K30" s="6"/>
      <c r="L30" s="20"/>
      <c r="M30" s="6"/>
      <c r="N30" s="6"/>
      <c r="O30" s="6"/>
      <c r="P30" s="6"/>
      <c r="Q30" s="6"/>
      <c r="R30" s="6"/>
      <c r="S30" s="7"/>
    </row>
    <row r="31" spans="3:19" ht="18" thickBot="1">
      <c r="C31" s="5"/>
      <c r="D31" s="6" t="s">
        <v>14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9">
        <f ca="1">R25+R27+R29</f>
        <v>-1655</v>
      </c>
      <c r="S31" s="7"/>
    </row>
    <row r="32" spans="3:19" ht="9" customHeight="1"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7"/>
    </row>
    <row r="33" spans="3:23">
      <c r="C33" s="5"/>
      <c r="D33" s="6" t="s">
        <v>15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22">
        <f>R5-R8</f>
        <v>16.25</v>
      </c>
      <c r="S33" s="7"/>
    </row>
    <row r="34" spans="3:23" ht="9" customHeight="1"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7"/>
    </row>
    <row r="35" spans="3:23">
      <c r="C35" s="5"/>
      <c r="D35" s="6" t="s">
        <v>20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10"/>
      <c r="Q35" s="6"/>
      <c r="R35" s="22">
        <f>MIN(F10,R5)+R8</f>
        <v>17.75</v>
      </c>
      <c r="S35" s="7"/>
      <c r="W35" s="50"/>
    </row>
    <row r="36" spans="3:23" ht="9" customHeight="1" thickBot="1"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  <c r="W36" s="50"/>
    </row>
    <row r="37" spans="3:23">
      <c r="C37" s="5"/>
      <c r="D37" s="6" t="s">
        <v>19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33">
        <f ca="1">R23+R27+R29</f>
        <v>45</v>
      </c>
      <c r="S37" s="7"/>
      <c r="W37" s="50"/>
    </row>
    <row r="38" spans="3:23">
      <c r="C38" s="5"/>
      <c r="D38" s="6"/>
      <c r="E38" s="6"/>
      <c r="F38" s="6" t="s">
        <v>17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34">
        <f ca="1">-R37/R31</f>
        <v>2.7190332326283987E-2</v>
      </c>
      <c r="S38" s="7"/>
      <c r="W38" s="50"/>
    </row>
    <row r="39" spans="3:23" ht="18" thickBot="1">
      <c r="C39" s="5"/>
      <c r="D39" s="6"/>
      <c r="E39" s="6"/>
      <c r="F39" s="6" t="s">
        <v>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5">
        <f ca="1">R38/(H14/365)</f>
        <v>4.1021126069651555</v>
      </c>
      <c r="S39" s="7"/>
      <c r="W39" s="50"/>
    </row>
    <row r="40" spans="3:23" ht="9" customHeight="1" thickBot="1"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7"/>
      <c r="W40" s="50"/>
    </row>
    <row r="41" spans="3:23">
      <c r="C41" s="5"/>
      <c r="D41" s="6" t="s">
        <v>5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33">
        <f ca="1">(J5*F10)+R23-((J5*R5)-R27-R29+H18)</f>
        <v>130</v>
      </c>
      <c r="S41" s="7"/>
      <c r="W41" s="50"/>
    </row>
    <row r="42" spans="3:23">
      <c r="C42" s="5"/>
      <c r="D42" s="6"/>
      <c r="E42" s="6"/>
      <c r="F42" s="6" t="s">
        <v>17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4">
        <f ca="1">-R41/R31</f>
        <v>7.8549848942598186E-2</v>
      </c>
      <c r="S42" s="7"/>
      <c r="W42" s="50"/>
    </row>
    <row r="43" spans="3:23" ht="18" thickBot="1">
      <c r="C43" s="5"/>
      <c r="D43" s="6"/>
      <c r="E43" s="6"/>
      <c r="F43" s="6" t="s">
        <v>4</v>
      </c>
      <c r="G43" s="6"/>
      <c r="H43" s="6"/>
      <c r="I43" s="6"/>
      <c r="J43" s="6"/>
      <c r="K43" s="6"/>
      <c r="L43" s="6"/>
      <c r="M43" s="6"/>
      <c r="N43" s="21"/>
      <c r="O43" s="6"/>
      <c r="P43" s="6"/>
      <c r="Q43" s="6"/>
      <c r="R43" s="35">
        <f ca="1">R42/(H14/365)</f>
        <v>11.850547531232673</v>
      </c>
      <c r="S43" s="7"/>
      <c r="W43" s="50"/>
    </row>
    <row r="44" spans="3:23"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21"/>
      <c r="O44" s="6"/>
      <c r="P44" s="6"/>
      <c r="Q44" s="6"/>
      <c r="R44" s="6"/>
      <c r="S44" s="7"/>
      <c r="W44" s="50"/>
    </row>
    <row r="45" spans="3:23" ht="34" customHeight="1">
      <c r="C45" s="5"/>
      <c r="D45" s="51" t="s">
        <v>32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6"/>
      <c r="R45" s="6"/>
      <c r="S45" s="7"/>
      <c r="W45" s="50"/>
    </row>
    <row r="46" spans="3:23"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3"/>
      <c r="W46" s="50"/>
    </row>
    <row r="47" spans="3:23">
      <c r="W47" s="50"/>
    </row>
    <row r="48" spans="3:23">
      <c r="W48" s="50"/>
    </row>
    <row r="49" spans="23:23">
      <c r="W49" s="50"/>
    </row>
    <row r="50" spans="23:23">
      <c r="W50" s="50"/>
    </row>
    <row r="51" spans="23:23">
      <c r="W51" s="50"/>
    </row>
  </sheetData>
  <mergeCells count="1">
    <mergeCell ref="D45:P45"/>
  </mergeCells>
  <phoneticPr fontId="0" type="noConversion"/>
  <printOptions horizontalCentered="1" verticalCentered="1"/>
  <pageMargins left="0.5" right="0.5" top="1" bottom="1" header="0.5" footer="0.5"/>
  <pageSetup scale="78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Brian Mikes</cp:lastModifiedBy>
  <cp:lastPrinted>2002-09-12T13:04:45Z</cp:lastPrinted>
  <dcterms:created xsi:type="dcterms:W3CDTF">2001-11-13T23:11:45Z</dcterms:created>
  <dcterms:modified xsi:type="dcterms:W3CDTF">2015-09-15T20:56:33Z</dcterms:modified>
  <cp:category/>
</cp:coreProperties>
</file>